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75" windowWidth="15120" windowHeight="7770"/>
  </bookViews>
  <sheets>
    <sheet name="Leistungsermittlung" sheetId="9" r:id="rId1"/>
    <sheet name="Feste Leistungen" sheetId="11" r:id="rId2"/>
    <sheet name="Variable Leistungen" sheetId="12" r:id="rId3"/>
    <sheet name="Preisbildung" sheetId="10" r:id="rId4"/>
  </sheets>
  <definedNames>
    <definedName name="_xlnm.Print_Area" localSheetId="1">'Feste Leistungen'!$A:$I</definedName>
    <definedName name="_xlnm.Print_Area" localSheetId="0">Leistungsermittlung!$A:$I</definedName>
    <definedName name="_xlnm.Print_Area" localSheetId="3">Preisbildung!$A$1:$E$38</definedName>
    <definedName name="_xlnm.Print_Area" localSheetId="2">'Variable Leistungen'!$A:$F</definedName>
  </definedNames>
  <calcPr calcId="125725"/>
</workbook>
</file>

<file path=xl/calcChain.xml><?xml version="1.0" encoding="utf-8"?>
<calcChain xmlns="http://schemas.openxmlformats.org/spreadsheetml/2006/main">
  <c r="H7" i="9"/>
  <c r="H8"/>
  <c r="H9"/>
  <c r="H25" i="11"/>
  <c r="H26"/>
  <c r="H27"/>
  <c r="H21"/>
  <c r="E10"/>
  <c r="G10"/>
  <c r="G27" s="1"/>
  <c r="G9" i="9" s="1"/>
  <c r="H10" i="11"/>
  <c r="I10"/>
  <c r="I27" s="1"/>
  <c r="I9" i="9" s="1"/>
  <c r="F10" i="11"/>
  <c r="A10" i="9"/>
  <c r="B10"/>
  <c r="C10"/>
  <c r="D10"/>
  <c r="E10"/>
  <c r="A11"/>
  <c r="B11"/>
  <c r="C11"/>
  <c r="D11"/>
  <c r="E11"/>
  <c r="A12"/>
  <c r="B12"/>
  <c r="C12"/>
  <c r="D12"/>
  <c r="E12"/>
  <c r="F11"/>
  <c r="G11" s="1"/>
  <c r="G12" s="1"/>
  <c r="F12"/>
  <c r="F10"/>
  <c r="I10" s="1"/>
  <c r="A7"/>
  <c r="B7"/>
  <c r="C7"/>
  <c r="D7"/>
  <c r="A8"/>
  <c r="B8"/>
  <c r="C8"/>
  <c r="D8"/>
  <c r="E8"/>
  <c r="F8"/>
  <c r="G8"/>
  <c r="A9"/>
  <c r="B9"/>
  <c r="C9"/>
  <c r="D9"/>
  <c r="I8"/>
  <c r="D23" i="12"/>
  <c r="E8"/>
  <c r="E9"/>
  <c r="E10"/>
  <c r="E11"/>
  <c r="E12"/>
  <c r="G26" i="11"/>
  <c r="G21"/>
  <c r="C23" i="12"/>
  <c r="F18"/>
  <c r="F23" s="1"/>
  <c r="E17"/>
  <c r="F22"/>
  <c r="E7"/>
  <c r="E13" s="1"/>
  <c r="C26" i="11"/>
  <c r="E26" s="1"/>
  <c r="I21"/>
  <c r="I26" s="1"/>
  <c r="F21"/>
  <c r="F26" s="1"/>
  <c r="E20"/>
  <c r="E19"/>
  <c r="E18"/>
  <c r="E17"/>
  <c r="E21" s="1"/>
  <c r="E16"/>
  <c r="E15"/>
  <c r="E14"/>
  <c r="F27"/>
  <c r="F9" i="9" s="1"/>
  <c r="E33" i="10"/>
  <c r="E37"/>
  <c r="E17"/>
  <c r="E34" s="1"/>
  <c r="E16"/>
  <c r="E15"/>
  <c r="E14"/>
  <c r="E13"/>
  <c r="E12"/>
  <c r="E11"/>
  <c r="E10"/>
  <c r="E31" s="1"/>
  <c r="E9"/>
  <c r="E32" s="1"/>
  <c r="E8"/>
  <c r="E36" s="1"/>
  <c r="E7"/>
  <c r="H11" i="9" l="1"/>
  <c r="H12" s="1"/>
  <c r="H13" s="1"/>
  <c r="H15" s="1"/>
  <c r="G25" i="11"/>
  <c r="G7" i="9" s="1"/>
  <c r="I11"/>
  <c r="F13"/>
  <c r="F15" s="1"/>
  <c r="G13"/>
  <c r="G15" s="1"/>
  <c r="E23" i="12"/>
  <c r="E22"/>
  <c r="F24"/>
  <c r="E18"/>
  <c r="F25" i="11"/>
  <c r="F7" i="9" s="1"/>
  <c r="E25" i="11"/>
  <c r="E7" i="9" s="1"/>
  <c r="E27" i="11"/>
  <c r="E9" i="9" s="1"/>
  <c r="I25" i="11"/>
  <c r="I7" i="9" s="1"/>
  <c r="E35" i="10"/>
  <c r="E23"/>
  <c r="E28" s="1"/>
  <c r="I12" i="9" l="1"/>
  <c r="I13" s="1"/>
  <c r="I15" s="1"/>
  <c r="E24" i="12"/>
</calcChain>
</file>

<file path=xl/comments1.xml><?xml version="1.0" encoding="utf-8"?>
<comments xmlns="http://schemas.openxmlformats.org/spreadsheetml/2006/main">
  <authors>
    <author>Johannes Lang</author>
  </authors>
  <commentList>
    <comment ref="E6" authorId="0">
      <text>
        <r>
          <rPr>
            <b/>
            <sz val="9"/>
            <color indexed="81"/>
            <rFont val="Tahoma"/>
            <charset val="1"/>
          </rPr>
          <t>Johannes Lang:</t>
        </r>
        <r>
          <rPr>
            <sz val="9"/>
            <color indexed="81"/>
            <rFont val="Tahoma"/>
            <charset val="1"/>
          </rPr>
          <t xml:space="preserve">
4cl Alkohol
4cl Sirup
16cl Saft
1cl Limette
&gt; ergibt 250ml pro Glas</t>
        </r>
      </text>
    </comment>
  </commentList>
</comments>
</file>

<file path=xl/sharedStrings.xml><?xml version="1.0" encoding="utf-8"?>
<sst xmlns="http://schemas.openxmlformats.org/spreadsheetml/2006/main" count="174" uniqueCount="97">
  <si>
    <t>Alkohol</t>
  </si>
  <si>
    <t>Sirup</t>
  </si>
  <si>
    <t>Saft</t>
  </si>
  <si>
    <t>Menge</t>
  </si>
  <si>
    <t>---</t>
  </si>
  <si>
    <t>Vorbereitung</t>
  </si>
  <si>
    <t>Nachbereitung</t>
  </si>
  <si>
    <t>Wert
[€]</t>
  </si>
  <si>
    <t>Stand: 20.06.2016</t>
  </si>
  <si>
    <t>Leistungsermittlung</t>
  </si>
  <si>
    <t>Feste Leistungen</t>
  </si>
  <si>
    <t>Variable Leistungen</t>
  </si>
  <si>
    <t>Softdrink</t>
  </si>
  <si>
    <t>10 ml
(= 1 cl)</t>
  </si>
  <si>
    <t>Inhalt
[ml]</t>
  </si>
  <si>
    <t>Kosten
[€]</t>
  </si>
  <si>
    <t>-   Rum</t>
  </si>
  <si>
    <t>-   Tequila</t>
  </si>
  <si>
    <t>-   Wodka</t>
  </si>
  <si>
    <t>-   Whisky</t>
  </si>
  <si>
    <t>-   Gin</t>
  </si>
  <si>
    <t>-   Pitu</t>
  </si>
  <si>
    <t>-   Aperol</t>
  </si>
  <si>
    <t>-   Rosato</t>
  </si>
  <si>
    <t>-   Sonstiges</t>
  </si>
  <si>
    <t>-   Cola</t>
  </si>
  <si>
    <t>-   Sprite</t>
  </si>
  <si>
    <t>-   Tonic Water</t>
  </si>
  <si>
    <t>Anteil für
ein Glas</t>
  </si>
  <si>
    <t>Einzelpreis
[€]</t>
  </si>
  <si>
    <t>Gesamtpreis
[€]</t>
  </si>
  <si>
    <t>+   Strohhalm</t>
  </si>
  <si>
    <t>+   Kunststoffbecher</t>
  </si>
  <si>
    <t>+   Crashed Eis</t>
  </si>
  <si>
    <t>+   Frucht/Minze</t>
  </si>
  <si>
    <t>Zwischensumme Getränke pro Glas</t>
  </si>
  <si>
    <t>Gesamtsumme Herstellung pro Glas</t>
  </si>
  <si>
    <r>
      <rPr>
        <b/>
        <sz val="11"/>
        <color theme="1"/>
        <rFont val="MetaPlusLF"/>
        <scheme val="minor"/>
      </rPr>
      <t>Sex on the Beach</t>
    </r>
    <r>
      <rPr>
        <sz val="11"/>
        <color theme="1"/>
        <rFont val="MetaPlusLF"/>
        <family val="2"/>
        <scheme val="minor"/>
      </rPr>
      <t xml:space="preserve">
&gt;  Wodka, Pfirsichsirup, Grenadinesirup, Orangensaft, Cranberrysaft</t>
    </r>
  </si>
  <si>
    <r>
      <rPr>
        <b/>
        <sz val="11"/>
        <color theme="1"/>
        <rFont val="MetaPlusLF"/>
        <scheme val="minor"/>
      </rPr>
      <t>Tequila Sunrise</t>
    </r>
    <r>
      <rPr>
        <sz val="11"/>
        <color theme="1"/>
        <rFont val="MetaPlusLF"/>
        <family val="2"/>
        <scheme val="minor"/>
      </rPr>
      <t xml:space="preserve">
&gt; Tequila, Grenadinesirup, Orangensaft, Limettensaft</t>
    </r>
  </si>
  <si>
    <r>
      <rPr>
        <b/>
        <sz val="11"/>
        <color theme="1"/>
        <rFont val="MetaPlusLF"/>
        <scheme val="minor"/>
      </rPr>
      <t>Pina Colada</t>
    </r>
    <r>
      <rPr>
        <sz val="11"/>
        <color theme="1"/>
        <rFont val="MetaPlusLF"/>
        <family val="2"/>
        <scheme val="minor"/>
      </rPr>
      <t xml:space="preserve">
&gt; Rum, Kokoslikör, Kokossirup, Ananassaft, Sahne</t>
    </r>
  </si>
  <si>
    <r>
      <rPr>
        <b/>
        <sz val="11"/>
        <color theme="1"/>
        <rFont val="MetaPlusLF"/>
        <scheme val="minor"/>
      </rPr>
      <t>Virign Sunrise</t>
    </r>
    <r>
      <rPr>
        <sz val="11"/>
        <color theme="1"/>
        <rFont val="MetaPlusLF"/>
        <family val="2"/>
        <scheme val="minor"/>
      </rPr>
      <t xml:space="preserve">
&gt; Grenadinesirup, Orangensaft, Limettensaft</t>
    </r>
  </si>
  <si>
    <r>
      <rPr>
        <b/>
        <sz val="11"/>
        <color theme="1"/>
        <rFont val="MetaPlusLF"/>
        <scheme val="minor"/>
      </rPr>
      <t>Virigin Colada</t>
    </r>
    <r>
      <rPr>
        <sz val="11"/>
        <color theme="1"/>
        <rFont val="MetaPlusLF"/>
        <family val="2"/>
        <scheme val="minor"/>
      </rPr>
      <t xml:space="preserve">
&gt; Kokossirup, Ananassaft, Sahne</t>
    </r>
  </si>
  <si>
    <r>
      <rPr>
        <b/>
        <sz val="11"/>
        <color theme="1"/>
        <rFont val="MetaPlusLF"/>
        <scheme val="minor"/>
      </rPr>
      <t>Cuba Libre</t>
    </r>
    <r>
      <rPr>
        <sz val="11"/>
        <color theme="1"/>
        <rFont val="MetaPlusLF"/>
        <family val="2"/>
        <scheme val="minor"/>
      </rPr>
      <t xml:space="preserve">
&gt; Rum, Cola, Limettensaft</t>
    </r>
  </si>
  <si>
    <r>
      <rPr>
        <b/>
        <sz val="11"/>
        <color theme="1"/>
        <rFont val="MetaPlusLF"/>
        <scheme val="minor"/>
      </rPr>
      <t>Gin Tonic</t>
    </r>
    <r>
      <rPr>
        <sz val="11"/>
        <color theme="1"/>
        <rFont val="MetaPlusLF"/>
        <family val="2"/>
        <scheme val="minor"/>
      </rPr>
      <t xml:space="preserve">
&gt; Gin, Tonic Water</t>
    </r>
  </si>
  <si>
    <t>Preisbildung</t>
  </si>
  <si>
    <t>Kalkulation der Cocktails</t>
  </si>
  <si>
    <t>Beispiel-Kalkulationen</t>
  </si>
  <si>
    <t>Abspielen der Musik</t>
  </si>
  <si>
    <t>Zeit
[h]</t>
  </si>
  <si>
    <t>-   Anschaffung der Ausrüstung
-   Verschleiß der Ausrüstung</t>
  </si>
  <si>
    <t>-   Auswahl der Bedarfe
-   Beladung des Fahrzeuges</t>
  </si>
  <si>
    <t>-   Entladung des Fahrzeuges
-   Reinigung der Ausrüstung
-   Aufräumen der Bedarfe</t>
  </si>
  <si>
    <t>-   Getränke
-   Zubehör</t>
  </si>
  <si>
    <t>Beschaffung der Bedarfe</t>
  </si>
  <si>
    <t>-   vor der Veranstaltung</t>
  </si>
  <si>
    <t>-   nach der Veranstaltung</t>
  </si>
  <si>
    <t>-   auf der Veranstaltung</t>
  </si>
  <si>
    <t>Gesamtsumme feste Leistungen</t>
  </si>
  <si>
    <t>Teilsumme Service</t>
  </si>
  <si>
    <t>Teilsumme Ausrüstung</t>
  </si>
  <si>
    <t>Summe
[€]</t>
  </si>
  <si>
    <t>Zubereitung der Getränke</t>
  </si>
  <si>
    <t>Aufbau der Ausrüstung</t>
  </si>
  <si>
    <t>Abbau der Ausrüstung</t>
  </si>
  <si>
    <t>Musik</t>
  </si>
  <si>
    <r>
      <t xml:space="preserve">Angebot
</t>
    </r>
    <r>
      <rPr>
        <sz val="11"/>
        <color theme="0"/>
        <rFont val="MetaPlusLF"/>
        <scheme val="minor"/>
      </rPr>
      <t>Bar, Musik
und Licht</t>
    </r>
    <r>
      <rPr>
        <b/>
        <sz val="11"/>
        <color theme="0"/>
        <rFont val="MetaPlusLF"/>
        <scheme val="minor"/>
      </rPr>
      <t xml:space="preserve">
[€]</t>
    </r>
  </si>
  <si>
    <r>
      <t xml:space="preserve">
</t>
    </r>
    <r>
      <rPr>
        <b/>
        <sz val="16"/>
        <color theme="0"/>
        <rFont val="MetaPlusLF"/>
        <scheme val="minor"/>
      </rPr>
      <t>Service</t>
    </r>
    <r>
      <rPr>
        <b/>
        <sz val="11"/>
        <color theme="0"/>
        <rFont val="MetaPlusLF"/>
        <scheme val="minor"/>
      </rPr>
      <t xml:space="preserve">
Position
</t>
    </r>
  </si>
  <si>
    <t xml:space="preserve">Umfang
</t>
  </si>
  <si>
    <r>
      <t xml:space="preserve">
</t>
    </r>
    <r>
      <rPr>
        <b/>
        <sz val="16"/>
        <color theme="0"/>
        <rFont val="MetaPlusLF"/>
        <scheme val="minor"/>
      </rPr>
      <t>Ausrüstung</t>
    </r>
    <r>
      <rPr>
        <b/>
        <sz val="11"/>
        <color theme="0"/>
        <rFont val="MetaPlusLF"/>
        <scheme val="minor"/>
      </rPr>
      <t xml:space="preserve">
Position
</t>
    </r>
  </si>
  <si>
    <r>
      <t xml:space="preserve">
</t>
    </r>
    <r>
      <rPr>
        <b/>
        <sz val="16"/>
        <color theme="0"/>
        <rFont val="MetaPlusLF"/>
        <scheme val="minor"/>
      </rPr>
      <t>Feste Leistungen</t>
    </r>
    <r>
      <rPr>
        <b/>
        <sz val="11"/>
        <color theme="0"/>
        <rFont val="MetaPlusLF"/>
        <scheme val="minor"/>
      </rPr>
      <t xml:space="preserve">
Position
</t>
    </r>
  </si>
  <si>
    <t>Stand: 30.09.2016</t>
  </si>
  <si>
    <r>
      <t xml:space="preserve">
</t>
    </r>
    <r>
      <rPr>
        <b/>
        <sz val="16"/>
        <color theme="0"/>
        <rFont val="MetaPlusLF"/>
        <scheme val="minor"/>
      </rPr>
      <t>Fahrtkosten</t>
    </r>
    <r>
      <rPr>
        <b/>
        <sz val="11"/>
        <color theme="0"/>
        <rFont val="MetaPlusLF"/>
        <scheme val="minor"/>
      </rPr>
      <t xml:space="preserve">
Position
</t>
    </r>
  </si>
  <si>
    <t>Fahrtkosten</t>
  </si>
  <si>
    <t>Teilsumme Fahrtkosten</t>
  </si>
  <si>
    <t>Distanz
[km]</t>
  </si>
  <si>
    <t>-   Distanz bzw. gefahrene Kilometer
     = Entfernung x Anzahl Fahrten</t>
  </si>
  <si>
    <r>
      <t xml:space="preserve">Angebot
</t>
    </r>
    <r>
      <rPr>
        <sz val="11"/>
        <color theme="0"/>
        <rFont val="MetaPlusLF"/>
        <scheme val="minor"/>
      </rPr>
      <t xml:space="preserve">Musik
</t>
    </r>
    <r>
      <rPr>
        <b/>
        <sz val="11"/>
        <color theme="0"/>
        <rFont val="MetaPlusLF"/>
        <scheme val="minor"/>
      </rPr>
      <t xml:space="preserve">
[€]</t>
    </r>
  </si>
  <si>
    <r>
      <t xml:space="preserve">
</t>
    </r>
    <r>
      <rPr>
        <b/>
        <sz val="16"/>
        <color theme="0"/>
        <rFont val="MetaPlusLF"/>
        <scheme val="minor"/>
      </rPr>
      <t>Abschätzung Bedarfe</t>
    </r>
    <r>
      <rPr>
        <b/>
        <sz val="11"/>
        <color theme="0"/>
        <rFont val="MetaPlusLF"/>
        <scheme val="minor"/>
      </rPr>
      <t xml:space="preserve">
Position
</t>
    </r>
  </si>
  <si>
    <t>Teilsumme Bedarfe</t>
  </si>
  <si>
    <r>
      <t xml:space="preserve">
</t>
    </r>
    <r>
      <rPr>
        <b/>
        <sz val="16"/>
        <color theme="0"/>
        <rFont val="MetaPlusLF"/>
        <scheme val="minor"/>
      </rPr>
      <t>Variable Leistungen</t>
    </r>
    <r>
      <rPr>
        <b/>
        <sz val="11"/>
        <color theme="0"/>
        <rFont val="MetaPlusLF"/>
        <scheme val="minor"/>
      </rPr>
      <t xml:space="preserve">
Position
</t>
    </r>
  </si>
  <si>
    <t>Gesamtsumme variable Leistungen</t>
  </si>
  <si>
    <t>Aperitives</t>
  </si>
  <si>
    <t>Cocktails mit Alkohol</t>
  </si>
  <si>
    <t>Cocktails ohne Alkohol</t>
  </si>
  <si>
    <t>Longdrinks</t>
  </si>
  <si>
    <t>Anzahl
[Stk]</t>
  </si>
  <si>
    <t>Anzahl an Gästen</t>
  </si>
  <si>
    <t>Getränke pro Gast</t>
  </si>
  <si>
    <r>
      <t>Angebot</t>
    </r>
    <r>
      <rPr>
        <b/>
        <sz val="11"/>
        <color theme="0"/>
        <rFont val="MetaPlusLF"/>
        <scheme val="minor"/>
      </rPr>
      <t xml:space="preserve">
[€]</t>
    </r>
  </si>
  <si>
    <r>
      <t xml:space="preserve">
</t>
    </r>
    <r>
      <rPr>
        <b/>
        <sz val="16"/>
        <color theme="0"/>
        <rFont val="MetaPlusLF"/>
        <scheme val="minor"/>
      </rPr>
      <t>Gesamtbetrag</t>
    </r>
    <r>
      <rPr>
        <b/>
        <sz val="11"/>
        <color theme="0"/>
        <rFont val="MetaPlusLF"/>
        <scheme val="minor"/>
      </rPr>
      <t xml:space="preserve">
Position
</t>
    </r>
  </si>
  <si>
    <t>Zuschlag Fimrmenkunden</t>
  </si>
  <si>
    <t>Angebot über Gesamtbetrag für Privatkunden</t>
  </si>
  <si>
    <t>Angebot über Gesamtbetrag für Firmenkunden</t>
  </si>
  <si>
    <r>
      <t xml:space="preserve">Angebot
</t>
    </r>
    <r>
      <rPr>
        <sz val="11"/>
        <color theme="0"/>
        <rFont val="MetaPlusLF"/>
        <scheme val="minor"/>
      </rPr>
      <t>Musik
und Licht</t>
    </r>
    <r>
      <rPr>
        <b/>
        <sz val="11"/>
        <color theme="0"/>
        <rFont val="MetaPlusLF"/>
        <scheme val="minor"/>
      </rPr>
      <t xml:space="preserve">
[€]</t>
    </r>
  </si>
  <si>
    <t>Licht</t>
  </si>
  <si>
    <t>Bar</t>
  </si>
  <si>
    <r>
      <t xml:space="preserve">Angebot
</t>
    </r>
    <r>
      <rPr>
        <sz val="11"/>
        <color theme="0"/>
        <rFont val="MetaPlusLF"/>
        <scheme val="minor"/>
      </rPr>
      <t>Bar
und Licht</t>
    </r>
    <r>
      <rPr>
        <b/>
        <sz val="11"/>
        <color theme="0"/>
        <rFont val="MetaPlusLF"/>
        <scheme val="minor"/>
      </rPr>
      <t xml:space="preserve">
[€]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</si>
</sst>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&quot;€&quot;"/>
  </numFmts>
  <fonts count="10">
    <font>
      <sz val="11"/>
      <color theme="1"/>
      <name val="MetaPlusLF"/>
      <family val="2"/>
      <scheme val="minor"/>
    </font>
    <font>
      <b/>
      <sz val="11"/>
      <color theme="1"/>
      <name val="MetaPlusLF"/>
      <scheme val="minor"/>
    </font>
    <font>
      <b/>
      <sz val="16"/>
      <color theme="1"/>
      <name val="MetaPlusLF"/>
      <scheme val="minor"/>
    </font>
    <font>
      <b/>
      <sz val="11"/>
      <color theme="0"/>
      <name val="MetaPlusLF"/>
      <scheme val="minor"/>
    </font>
    <font>
      <sz val="11"/>
      <color theme="1"/>
      <name val="MetaPlusLF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MetaPlusLF"/>
      <scheme val="minor"/>
    </font>
    <font>
      <b/>
      <sz val="16"/>
      <color theme="0"/>
      <name val="MetaPlusLF"/>
      <scheme val="minor"/>
    </font>
    <font>
      <sz val="11"/>
      <color theme="0"/>
      <name val="MetaPlusLF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center" vertical="top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0" fontId="0" fillId="0" borderId="1" xfId="0" quotePrefix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quotePrefix="1" applyNumberFormat="1" applyFill="1" applyBorder="1" applyAlignment="1">
      <alignment horizontal="center" vertical="center"/>
    </xf>
    <xf numFmtId="164" fontId="4" fillId="0" borderId="1" xfId="0" quotePrefix="1" applyNumberFormat="1" applyFont="1" applyFill="1" applyBorder="1" applyAlignment="1">
      <alignment horizontal="center" vertical="center"/>
    </xf>
    <xf numFmtId="2" fontId="4" fillId="0" borderId="1" xfId="0" quotePrefix="1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2" fontId="0" fillId="6" borderId="1" xfId="0" quotePrefix="1" applyNumberForma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4" fillId="6" borderId="1" xfId="0" quotePrefix="1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7" fillId="7" borderId="1" xfId="0" applyNumberFormat="1" applyFont="1" applyFill="1" applyBorder="1" applyAlignment="1">
      <alignment horizontal="center" vertical="center"/>
    </xf>
    <xf numFmtId="2" fontId="7" fillId="9" borderId="1" xfId="0" applyNumberFormat="1" applyFont="1" applyFill="1" applyBorder="1" applyAlignment="1">
      <alignment horizontal="center" vertical="center"/>
    </xf>
    <xf numFmtId="164" fontId="1" fillId="3" borderId="1" xfId="0" quotePrefix="1" applyNumberFormat="1" applyFont="1" applyFill="1" applyBorder="1" applyAlignment="1">
      <alignment horizontal="center" vertical="center"/>
    </xf>
    <xf numFmtId="2" fontId="1" fillId="3" borderId="1" xfId="0" quotePrefix="1" applyNumberFormat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7" fillId="8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3" borderId="1" xfId="0" quotePrefix="1" applyNumberFormat="1" applyFont="1" applyFill="1" applyBorder="1" applyAlignment="1">
      <alignment horizontal="center" vertical="center"/>
    </xf>
    <xf numFmtId="1" fontId="7" fillId="8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left" vertical="center"/>
    </xf>
    <xf numFmtId="164" fontId="1" fillId="3" borderId="1" xfId="0" quotePrefix="1" applyNumberFormat="1" applyFont="1" applyFill="1" applyBorder="1" applyAlignment="1">
      <alignment horizontal="left" vertical="center"/>
    </xf>
    <xf numFmtId="2" fontId="7" fillId="8" borderId="1" xfId="0" applyNumberFormat="1" applyFont="1" applyFill="1" applyBorder="1" applyAlignment="1">
      <alignment horizontal="left" vertical="center"/>
    </xf>
    <xf numFmtId="164" fontId="1" fillId="5" borderId="1" xfId="0" quotePrefix="1" applyNumberFormat="1" applyFont="1" applyFill="1" applyBorder="1" applyAlignment="1">
      <alignment horizontal="center" vertical="center"/>
    </xf>
    <xf numFmtId="2" fontId="1" fillId="8" borderId="1" xfId="0" applyNumberFormat="1" applyFont="1" applyFill="1" applyBorder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/>
    </xf>
    <xf numFmtId="2" fontId="1" fillId="8" borderId="1" xfId="0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2" fontId="8" fillId="9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CCFFCC"/>
      <color rgb="FFFF9999"/>
      <color rgb="FFFFCC99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400053</xdr:colOff>
      <xdr:row>0</xdr:row>
      <xdr:rowOff>9525</xdr:rowOff>
    </xdr:from>
    <xdr:to>
      <xdr:col>9</xdr:col>
      <xdr:colOff>1717</xdr:colOff>
      <xdr:row>2</xdr:row>
      <xdr:rowOff>21375</xdr:rowOff>
    </xdr:to>
    <xdr:pic>
      <xdr:nvPicPr>
        <xdr:cNvPr id="2" name="Grafik 1" descr="logo_caro_blac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82228" y="9525"/>
          <a:ext cx="1525714" cy="45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400053</xdr:colOff>
      <xdr:row>0</xdr:row>
      <xdr:rowOff>9525</xdr:rowOff>
    </xdr:from>
    <xdr:to>
      <xdr:col>9</xdr:col>
      <xdr:colOff>1717</xdr:colOff>
      <xdr:row>2</xdr:row>
      <xdr:rowOff>21375</xdr:rowOff>
    </xdr:to>
    <xdr:pic>
      <xdr:nvPicPr>
        <xdr:cNvPr id="2" name="Grafik 1" descr="logo_caro_blac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82228" y="9525"/>
          <a:ext cx="1525714" cy="45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400053</xdr:colOff>
      <xdr:row>0</xdr:row>
      <xdr:rowOff>9525</xdr:rowOff>
    </xdr:from>
    <xdr:to>
      <xdr:col>6</xdr:col>
      <xdr:colOff>1717</xdr:colOff>
      <xdr:row>2</xdr:row>
      <xdr:rowOff>21375</xdr:rowOff>
    </xdr:to>
    <xdr:pic>
      <xdr:nvPicPr>
        <xdr:cNvPr id="2" name="Grafik 1" descr="logo_caro_blac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96153" y="9525"/>
          <a:ext cx="1525714" cy="45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152403</xdr:colOff>
      <xdr:row>0</xdr:row>
      <xdr:rowOff>9525</xdr:rowOff>
    </xdr:from>
    <xdr:to>
      <xdr:col>5</xdr:col>
      <xdr:colOff>1717</xdr:colOff>
      <xdr:row>2</xdr:row>
      <xdr:rowOff>21375</xdr:rowOff>
    </xdr:to>
    <xdr:pic>
      <xdr:nvPicPr>
        <xdr:cNvPr id="2" name="Grafik 1" descr="logo_caro_blac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9528" y="9525"/>
          <a:ext cx="1525714" cy="45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efault Theme">
  <a:themeElements>
    <a:clrScheme name="HKS47K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CEBF6"/>
      </a:accent1>
      <a:accent2>
        <a:srgbClr val="CACCCC"/>
      </a:accent2>
      <a:accent3>
        <a:srgbClr val="969A9A"/>
      </a:accent3>
      <a:accent4>
        <a:srgbClr val="626666"/>
      </a:accent4>
      <a:accent5>
        <a:srgbClr val="000000"/>
      </a:accent5>
      <a:accent6>
        <a:srgbClr val="0091DC"/>
      </a:accent6>
      <a:hlink>
        <a:srgbClr val="626666"/>
      </a:hlink>
      <a:folHlink>
        <a:srgbClr val="CACCCC"/>
      </a:folHlink>
    </a:clrScheme>
    <a:fontScheme name="MetaPlusLF">
      <a:majorFont>
        <a:latin typeface="MetaPlusLF"/>
        <a:ea typeface=""/>
        <a:cs typeface=""/>
      </a:majorFont>
      <a:minorFont>
        <a:latin typeface="MetaPlusLF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"/>
  <sheetViews>
    <sheetView tabSelected="1" workbookViewId="0"/>
  </sheetViews>
  <sheetFormatPr baseColWidth="10" defaultRowHeight="14.25"/>
  <cols>
    <col min="1" max="2" width="32.625" style="4" customWidth="1"/>
    <col min="3" max="9" width="12.625" style="4" customWidth="1"/>
    <col min="10" max="16384" width="11" style="4"/>
  </cols>
  <sheetData>
    <row r="1" spans="1:9" ht="20.25">
      <c r="A1" s="2" t="s">
        <v>9</v>
      </c>
      <c r="B1" s="2"/>
      <c r="C1" s="3"/>
      <c r="D1" s="3"/>
      <c r="E1" s="3"/>
      <c r="F1" s="3"/>
      <c r="G1" s="3"/>
      <c r="H1" s="3"/>
    </row>
    <row r="2" spans="1:9">
      <c r="A2" s="3"/>
      <c r="B2" s="3"/>
      <c r="C2" s="3"/>
      <c r="D2" s="3"/>
      <c r="E2" s="3"/>
      <c r="F2" s="3"/>
      <c r="G2" s="3"/>
      <c r="H2" s="3"/>
    </row>
    <row r="3" spans="1:9" ht="15" thickBot="1">
      <c r="A3" s="5" t="s">
        <v>70</v>
      </c>
      <c r="B3" s="5"/>
      <c r="C3" s="6"/>
      <c r="D3" s="6"/>
      <c r="E3" s="6"/>
      <c r="F3" s="6"/>
      <c r="G3" s="6"/>
      <c r="H3" s="6"/>
      <c r="I3" s="6"/>
    </row>
    <row r="4" spans="1:9" ht="15" thickTop="1"/>
    <row r="6" spans="1:9" ht="77.25">
      <c r="A6" s="33" t="s">
        <v>89</v>
      </c>
      <c r="B6" s="33" t="s">
        <v>67</v>
      </c>
      <c r="C6" s="33" t="s">
        <v>48</v>
      </c>
      <c r="D6" s="33" t="s">
        <v>7</v>
      </c>
      <c r="E6" s="33" t="s">
        <v>60</v>
      </c>
      <c r="F6" s="33" t="s">
        <v>96</v>
      </c>
      <c r="G6" s="33" t="s">
        <v>76</v>
      </c>
      <c r="H6" s="33" t="s">
        <v>93</v>
      </c>
      <c r="I6" s="33" t="s">
        <v>65</v>
      </c>
    </row>
    <row r="7" spans="1:9" s="47" customFormat="1" ht="30" customHeight="1">
      <c r="A7" s="56" t="str">
        <f>'Feste Leistungen'!A25</f>
        <v>Teilsumme Ausrüstung</v>
      </c>
      <c r="B7" s="53">
        <f>'Feste Leistungen'!B25</f>
        <v>0</v>
      </c>
      <c r="C7" s="14" t="str">
        <f>'Feste Leistungen'!C25</f>
        <v>---</v>
      </c>
      <c r="D7" s="14" t="str">
        <f>'Feste Leistungen'!D25</f>
        <v>---</v>
      </c>
      <c r="E7" s="14">
        <f>'Feste Leistungen'!E25</f>
        <v>250</v>
      </c>
      <c r="F7" s="35">
        <f>'Feste Leistungen'!F25</f>
        <v>150</v>
      </c>
      <c r="G7" s="35">
        <f>'Feste Leistungen'!G25</f>
        <v>100</v>
      </c>
      <c r="H7" s="35">
        <f>'Feste Leistungen'!H25</f>
        <v>150</v>
      </c>
      <c r="I7" s="35">
        <f>'Feste Leistungen'!I25</f>
        <v>250</v>
      </c>
    </row>
    <row r="8" spans="1:9" s="47" customFormat="1" ht="30" customHeight="1">
      <c r="A8" s="57" t="str">
        <f>'Feste Leistungen'!A26</f>
        <v>Teilsumme Service</v>
      </c>
      <c r="B8" s="54">
        <f>'Feste Leistungen'!B26</f>
        <v>0</v>
      </c>
      <c r="C8" s="44">
        <f>'Feste Leistungen'!C26</f>
        <v>17</v>
      </c>
      <c r="D8" s="44">
        <f>'Feste Leistungen'!D26</f>
        <v>10</v>
      </c>
      <c r="E8" s="44">
        <f>'Feste Leistungen'!E26</f>
        <v>170</v>
      </c>
      <c r="F8" s="59">
        <f>'Feste Leistungen'!F26</f>
        <v>100</v>
      </c>
      <c r="G8" s="59">
        <f>'Feste Leistungen'!G26</f>
        <v>50</v>
      </c>
      <c r="H8" s="59">
        <f>'Feste Leistungen'!H26</f>
        <v>50</v>
      </c>
      <c r="I8" s="59">
        <f>'Feste Leistungen'!I26</f>
        <v>100</v>
      </c>
    </row>
    <row r="9" spans="1:9" s="47" customFormat="1" ht="30" customHeight="1">
      <c r="A9" s="58" t="str">
        <f>'Feste Leistungen'!A27</f>
        <v>Gesamtsumme feste Leistungen</v>
      </c>
      <c r="B9" s="55">
        <f>'Feste Leistungen'!B27</f>
        <v>0</v>
      </c>
      <c r="C9" s="40">
        <f>'Feste Leistungen'!C27</f>
        <v>0</v>
      </c>
      <c r="D9" s="40">
        <f>'Feste Leistungen'!D27</f>
        <v>0</v>
      </c>
      <c r="E9" s="40">
        <f>'Feste Leistungen'!E27</f>
        <v>420</v>
      </c>
      <c r="F9" s="42">
        <f>'Feste Leistungen'!F27</f>
        <v>250</v>
      </c>
      <c r="G9" s="42">
        <f>'Feste Leistungen'!G27</f>
        <v>150</v>
      </c>
      <c r="H9" s="42">
        <f>'Feste Leistungen'!H27</f>
        <v>200</v>
      </c>
      <c r="I9" s="42">
        <f>'Feste Leistungen'!I27</f>
        <v>350</v>
      </c>
    </row>
    <row r="10" spans="1:9" s="47" customFormat="1" ht="30" customHeight="1">
      <c r="A10" s="56" t="str">
        <f>'Variable Leistungen'!A22</f>
        <v>Teilsumme Bedarfe</v>
      </c>
      <c r="B10" s="53">
        <f>'Variable Leistungen'!B22</f>
        <v>0</v>
      </c>
      <c r="C10" s="14" t="str">
        <f>'Variable Leistungen'!C22</f>
        <v>---</v>
      </c>
      <c r="D10" s="14" t="str">
        <f>'Variable Leistungen'!D22</f>
        <v>---</v>
      </c>
      <c r="E10" s="14">
        <f>'Variable Leistungen'!E22</f>
        <v>520</v>
      </c>
      <c r="F10" s="35">
        <f>'Variable Leistungen'!F22</f>
        <v>450</v>
      </c>
      <c r="G10" s="35">
        <v>0</v>
      </c>
      <c r="H10" s="35">
        <v>0</v>
      </c>
      <c r="I10" s="35">
        <f>F10</f>
        <v>450</v>
      </c>
    </row>
    <row r="11" spans="1:9" s="47" customFormat="1" ht="30" customHeight="1">
      <c r="A11" s="56" t="str">
        <f>'Variable Leistungen'!A23</f>
        <v>Teilsumme Fahrtkosten</v>
      </c>
      <c r="B11" s="53">
        <f>'Variable Leistungen'!B23</f>
        <v>0</v>
      </c>
      <c r="C11" s="14">
        <f>'Variable Leistungen'!C23</f>
        <v>50</v>
      </c>
      <c r="D11" s="14">
        <f>'Variable Leistungen'!D23</f>
        <v>0.3</v>
      </c>
      <c r="E11" s="14">
        <f>'Variable Leistungen'!E23</f>
        <v>15</v>
      </c>
      <c r="F11" s="35">
        <f>'Variable Leistungen'!F23</f>
        <v>0</v>
      </c>
      <c r="G11" s="35">
        <f>F11</f>
        <v>0</v>
      </c>
      <c r="H11" s="35">
        <f>F11</f>
        <v>0</v>
      </c>
      <c r="I11" s="35">
        <f t="shared" ref="I11" si="0">F11</f>
        <v>0</v>
      </c>
    </row>
    <row r="12" spans="1:9" s="47" customFormat="1" ht="30" customHeight="1">
      <c r="A12" s="62" t="str">
        <f>'Variable Leistungen'!A24</f>
        <v>Gesamtsumme variable Leistungen</v>
      </c>
      <c r="B12" s="61">
        <f>'Variable Leistungen'!B24</f>
        <v>0</v>
      </c>
      <c r="C12" s="60">
        <f>'Variable Leistungen'!C24</f>
        <v>0</v>
      </c>
      <c r="D12" s="60">
        <f>'Variable Leistungen'!D24</f>
        <v>0</v>
      </c>
      <c r="E12" s="60">
        <f>'Variable Leistungen'!E24</f>
        <v>535</v>
      </c>
      <c r="F12" s="36">
        <f>'Variable Leistungen'!F24</f>
        <v>450</v>
      </c>
      <c r="G12" s="36">
        <f>SUM(G10:G11)</f>
        <v>0</v>
      </c>
      <c r="H12" s="36">
        <f>SUM(H10:H11)</f>
        <v>0</v>
      </c>
      <c r="I12" s="36">
        <f>SUM(I10:I11)</f>
        <v>450</v>
      </c>
    </row>
    <row r="13" spans="1:9" s="47" customFormat="1" ht="30" customHeight="1">
      <c r="A13" s="63" t="s">
        <v>91</v>
      </c>
      <c r="B13" s="64"/>
      <c r="C13" s="64"/>
      <c r="D13" s="64"/>
      <c r="E13" s="64"/>
      <c r="F13" s="65">
        <f>F9+F12</f>
        <v>700</v>
      </c>
      <c r="G13" s="65">
        <f t="shared" ref="G13:I13" si="1">G9+G12</f>
        <v>150</v>
      </c>
      <c r="H13" s="65">
        <f t="shared" ref="H13" si="2">H9+H12</f>
        <v>200</v>
      </c>
      <c r="I13" s="65">
        <f t="shared" si="1"/>
        <v>800</v>
      </c>
    </row>
    <row r="14" spans="1:9" s="47" customFormat="1" ht="30" customHeight="1">
      <c r="A14" s="62" t="s">
        <v>90</v>
      </c>
      <c r="B14" s="61">
        <v>0</v>
      </c>
      <c r="C14" s="60">
        <v>0</v>
      </c>
      <c r="D14" s="60">
        <v>0</v>
      </c>
      <c r="E14" s="60">
        <v>0</v>
      </c>
      <c r="F14" s="36">
        <v>200</v>
      </c>
      <c r="G14" s="36">
        <v>150</v>
      </c>
      <c r="H14" s="36">
        <v>180</v>
      </c>
      <c r="I14" s="36">
        <v>300</v>
      </c>
    </row>
    <row r="15" spans="1:9" s="47" customFormat="1" ht="30" customHeight="1">
      <c r="A15" s="63" t="s">
        <v>92</v>
      </c>
      <c r="B15" s="64"/>
      <c r="C15" s="64"/>
      <c r="D15" s="64"/>
      <c r="E15" s="64"/>
      <c r="F15" s="65">
        <f>SUM(F13:F14)</f>
        <v>900</v>
      </c>
      <c r="G15" s="65">
        <f t="shared" ref="G15:I15" si="3">SUM(G13:G14)</f>
        <v>300</v>
      </c>
      <c r="H15" s="65">
        <f t="shared" ref="H15" si="4">SUM(H13:H14)</f>
        <v>380</v>
      </c>
      <c r="I15" s="65">
        <f t="shared" si="3"/>
        <v>1100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workbookViewId="0"/>
  </sheetViews>
  <sheetFormatPr baseColWidth="10" defaultRowHeight="14.25"/>
  <cols>
    <col min="1" max="2" width="32.625" style="4" customWidth="1"/>
    <col min="3" max="9" width="12.625" style="4" customWidth="1"/>
    <col min="10" max="16384" width="11" style="4"/>
  </cols>
  <sheetData>
    <row r="1" spans="1:9" ht="20.25">
      <c r="A1" s="2" t="s">
        <v>10</v>
      </c>
      <c r="B1" s="2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 ht="15" thickBot="1">
      <c r="A3" s="5" t="s">
        <v>70</v>
      </c>
      <c r="B3" s="5"/>
      <c r="C3" s="6"/>
      <c r="D3" s="6"/>
      <c r="E3" s="6"/>
      <c r="F3" s="6"/>
      <c r="G3" s="6"/>
      <c r="H3" s="6"/>
      <c r="I3" s="6"/>
    </row>
    <row r="4" spans="1:9" ht="15" thickTop="1"/>
    <row r="6" spans="1:9" ht="77.25">
      <c r="A6" s="33" t="s">
        <v>68</v>
      </c>
      <c r="B6" s="33" t="s">
        <v>67</v>
      </c>
      <c r="C6" s="33" t="s">
        <v>48</v>
      </c>
      <c r="D6" s="33" t="s">
        <v>7</v>
      </c>
      <c r="E6" s="33" t="s">
        <v>60</v>
      </c>
      <c r="F6" s="33" t="s">
        <v>96</v>
      </c>
      <c r="G6" s="33" t="s">
        <v>76</v>
      </c>
      <c r="H6" s="33" t="s">
        <v>93</v>
      </c>
      <c r="I6" s="33" t="s">
        <v>65</v>
      </c>
    </row>
    <row r="7" spans="1:9" s="47" customFormat="1" ht="30" customHeight="1">
      <c r="A7" s="49" t="s">
        <v>95</v>
      </c>
      <c r="B7" s="50" t="s">
        <v>49</v>
      </c>
      <c r="C7" s="24" t="s">
        <v>4</v>
      </c>
      <c r="D7" s="25">
        <v>100</v>
      </c>
      <c r="E7" s="26">
        <v>100</v>
      </c>
      <c r="F7" s="34">
        <v>100</v>
      </c>
      <c r="G7" s="34">
        <v>0</v>
      </c>
      <c r="H7" s="34">
        <v>0</v>
      </c>
      <c r="I7" s="34">
        <v>100</v>
      </c>
    </row>
    <row r="8" spans="1:9" s="47" customFormat="1" ht="30" customHeight="1">
      <c r="A8" s="49" t="s">
        <v>64</v>
      </c>
      <c r="B8" s="50" t="s">
        <v>49</v>
      </c>
      <c r="C8" s="24" t="s">
        <v>4</v>
      </c>
      <c r="D8" s="25">
        <v>100</v>
      </c>
      <c r="E8" s="26">
        <v>100</v>
      </c>
      <c r="F8" s="34">
        <v>0</v>
      </c>
      <c r="G8" s="34">
        <v>100</v>
      </c>
      <c r="H8" s="34">
        <v>100</v>
      </c>
      <c r="I8" s="34">
        <v>100</v>
      </c>
    </row>
    <row r="9" spans="1:9" s="47" customFormat="1" ht="30" customHeight="1">
      <c r="A9" s="49" t="s">
        <v>94</v>
      </c>
      <c r="B9" s="50" t="s">
        <v>49</v>
      </c>
      <c r="C9" s="24" t="s">
        <v>4</v>
      </c>
      <c r="D9" s="25">
        <v>50</v>
      </c>
      <c r="E9" s="26">
        <v>50</v>
      </c>
      <c r="F9" s="34">
        <v>50</v>
      </c>
      <c r="G9" s="34">
        <v>0</v>
      </c>
      <c r="H9" s="34">
        <v>50</v>
      </c>
      <c r="I9" s="34">
        <v>50</v>
      </c>
    </row>
    <row r="10" spans="1:9" s="47" customFormat="1" ht="30" customHeight="1">
      <c r="A10" s="9" t="s">
        <v>59</v>
      </c>
      <c r="B10" s="9"/>
      <c r="C10" s="10" t="s">
        <v>4</v>
      </c>
      <c r="D10" s="10" t="s">
        <v>4</v>
      </c>
      <c r="E10" s="14">
        <f>SUM(E7:E9)</f>
        <v>250</v>
      </c>
      <c r="F10" s="35">
        <f>SUM(F7:F9)</f>
        <v>150</v>
      </c>
      <c r="G10" s="35">
        <f t="shared" ref="G10:I10" si="0">SUM(G7:G9)</f>
        <v>100</v>
      </c>
      <c r="H10" s="35">
        <f t="shared" si="0"/>
        <v>150</v>
      </c>
      <c r="I10" s="35">
        <f t="shared" si="0"/>
        <v>250</v>
      </c>
    </row>
    <row r="11" spans="1:9">
      <c r="A11" s="30"/>
      <c r="B11" s="30"/>
      <c r="C11" s="31"/>
      <c r="D11" s="31"/>
      <c r="E11" s="32"/>
      <c r="F11" s="32"/>
      <c r="G11" s="32"/>
      <c r="H11" s="32"/>
      <c r="I11" s="32"/>
    </row>
    <row r="12" spans="1:9">
      <c r="A12" s="30"/>
      <c r="B12" s="30"/>
      <c r="C12" s="31"/>
      <c r="D12" s="31"/>
      <c r="E12" s="32"/>
      <c r="F12" s="32"/>
      <c r="G12" s="32"/>
      <c r="H12" s="32"/>
      <c r="I12" s="32"/>
    </row>
    <row r="13" spans="1:9" ht="77.25">
      <c r="A13" s="33" t="s">
        <v>66</v>
      </c>
      <c r="B13" s="33" t="s">
        <v>67</v>
      </c>
      <c r="C13" s="33" t="s">
        <v>48</v>
      </c>
      <c r="D13" s="33" t="s">
        <v>7</v>
      </c>
      <c r="E13" s="33" t="s">
        <v>60</v>
      </c>
      <c r="F13" s="33" t="s">
        <v>96</v>
      </c>
      <c r="G13" s="33" t="s">
        <v>76</v>
      </c>
      <c r="H13" s="33" t="s">
        <v>93</v>
      </c>
      <c r="I13" s="33" t="s">
        <v>65</v>
      </c>
    </row>
    <row r="14" spans="1:9" ht="30" customHeight="1">
      <c r="A14" s="51" t="s">
        <v>5</v>
      </c>
      <c r="B14" s="50" t="s">
        <v>50</v>
      </c>
      <c r="C14" s="27">
        <v>1</v>
      </c>
      <c r="D14" s="28">
        <v>10</v>
      </c>
      <c r="E14" s="29">
        <f>C14*D14</f>
        <v>10</v>
      </c>
      <c r="F14" s="37">
        <v>10</v>
      </c>
      <c r="G14" s="37">
        <v>0</v>
      </c>
      <c r="H14" s="37">
        <v>0</v>
      </c>
      <c r="I14" s="37">
        <v>0</v>
      </c>
    </row>
    <row r="15" spans="1:9" ht="30" customHeight="1">
      <c r="A15" s="51" t="s">
        <v>62</v>
      </c>
      <c r="B15" s="52" t="s">
        <v>54</v>
      </c>
      <c r="C15" s="27">
        <v>2</v>
      </c>
      <c r="D15" s="28">
        <v>10</v>
      </c>
      <c r="E15" s="29">
        <f t="shared" ref="E15:E20" si="1">C15*D15</f>
        <v>20</v>
      </c>
      <c r="F15" s="37">
        <v>20</v>
      </c>
      <c r="G15" s="37">
        <v>0</v>
      </c>
      <c r="H15" s="37">
        <v>0</v>
      </c>
      <c r="I15" s="37">
        <v>0</v>
      </c>
    </row>
    <row r="16" spans="1:9" ht="30" customHeight="1">
      <c r="A16" s="51" t="s">
        <v>61</v>
      </c>
      <c r="B16" s="52" t="s">
        <v>56</v>
      </c>
      <c r="C16" s="27">
        <v>4</v>
      </c>
      <c r="D16" s="28">
        <v>10</v>
      </c>
      <c r="E16" s="29">
        <f t="shared" si="1"/>
        <v>40</v>
      </c>
      <c r="F16" s="37">
        <v>40</v>
      </c>
      <c r="G16" s="37">
        <v>0</v>
      </c>
      <c r="H16" s="37">
        <v>0</v>
      </c>
      <c r="I16" s="38">
        <v>40</v>
      </c>
    </row>
    <row r="17" spans="1:9" ht="30" customHeight="1">
      <c r="A17" s="51" t="s">
        <v>47</v>
      </c>
      <c r="B17" s="52" t="s">
        <v>56</v>
      </c>
      <c r="C17" s="27">
        <v>5</v>
      </c>
      <c r="D17" s="28">
        <v>10</v>
      </c>
      <c r="E17" s="29">
        <f t="shared" si="1"/>
        <v>50</v>
      </c>
      <c r="F17" s="37">
        <v>0</v>
      </c>
      <c r="G17" s="37">
        <v>50</v>
      </c>
      <c r="H17" s="37">
        <v>50</v>
      </c>
      <c r="I17" s="38">
        <v>50</v>
      </c>
    </row>
    <row r="18" spans="1:9" ht="30" customHeight="1">
      <c r="A18" s="51" t="s">
        <v>63</v>
      </c>
      <c r="B18" s="52" t="s">
        <v>55</v>
      </c>
      <c r="C18" s="27">
        <v>1</v>
      </c>
      <c r="D18" s="28">
        <v>10</v>
      </c>
      <c r="E18" s="29">
        <f t="shared" si="1"/>
        <v>10</v>
      </c>
      <c r="F18" s="37">
        <v>10</v>
      </c>
      <c r="G18" s="37">
        <v>0</v>
      </c>
      <c r="H18" s="37">
        <v>0</v>
      </c>
      <c r="I18" s="37">
        <v>0</v>
      </c>
    </row>
    <row r="19" spans="1:9" ht="45" customHeight="1">
      <c r="A19" s="51" t="s">
        <v>6</v>
      </c>
      <c r="B19" s="50" t="s">
        <v>51</v>
      </c>
      <c r="C19" s="27">
        <v>2</v>
      </c>
      <c r="D19" s="28">
        <v>10</v>
      </c>
      <c r="E19" s="29">
        <f t="shared" si="1"/>
        <v>20</v>
      </c>
      <c r="F19" s="37">
        <v>20</v>
      </c>
      <c r="G19" s="37">
        <v>0</v>
      </c>
      <c r="H19" s="37">
        <v>0</v>
      </c>
      <c r="I19" s="37">
        <v>0</v>
      </c>
    </row>
    <row r="20" spans="1:9" ht="30" customHeight="1">
      <c r="A20" s="51" t="s">
        <v>53</v>
      </c>
      <c r="B20" s="50" t="s">
        <v>52</v>
      </c>
      <c r="C20" s="27">
        <v>2</v>
      </c>
      <c r="D20" s="28">
        <v>10</v>
      </c>
      <c r="E20" s="29">
        <f t="shared" si="1"/>
        <v>20</v>
      </c>
      <c r="F20" s="37">
        <v>0</v>
      </c>
      <c r="G20" s="37">
        <v>0</v>
      </c>
      <c r="H20" s="37">
        <v>0</v>
      </c>
      <c r="I20" s="37">
        <v>10</v>
      </c>
    </row>
    <row r="21" spans="1:9" ht="30" customHeight="1">
      <c r="A21" s="9" t="s">
        <v>58</v>
      </c>
      <c r="B21" s="9"/>
      <c r="C21" s="10" t="s">
        <v>4</v>
      </c>
      <c r="D21" s="10" t="s">
        <v>4</v>
      </c>
      <c r="E21" s="14">
        <f>SUM(E14:E20)</f>
        <v>170</v>
      </c>
      <c r="F21" s="35">
        <f>SUM(F14:F20)</f>
        <v>100</v>
      </c>
      <c r="G21" s="35">
        <f>SUM(G14:G20)</f>
        <v>50</v>
      </c>
      <c r="H21" s="35">
        <f>SUM(H14:H20)</f>
        <v>50</v>
      </c>
      <c r="I21" s="35">
        <f>SUM(I14:I20)</f>
        <v>100</v>
      </c>
    </row>
    <row r="22" spans="1:9">
      <c r="A22" s="30"/>
      <c r="B22" s="30"/>
      <c r="C22" s="31"/>
      <c r="D22" s="31"/>
      <c r="E22" s="32"/>
      <c r="F22" s="32"/>
      <c r="G22" s="32"/>
      <c r="H22" s="32"/>
      <c r="I22" s="32"/>
    </row>
    <row r="23" spans="1:9">
      <c r="A23" s="30"/>
      <c r="B23" s="30"/>
      <c r="C23" s="31"/>
      <c r="D23" s="31"/>
      <c r="E23" s="32"/>
      <c r="F23" s="32"/>
      <c r="G23" s="32"/>
      <c r="H23" s="32"/>
      <c r="I23" s="32"/>
    </row>
    <row r="24" spans="1:9" ht="77.25">
      <c r="A24" s="33" t="s">
        <v>69</v>
      </c>
      <c r="B24" s="33" t="s">
        <v>67</v>
      </c>
      <c r="C24" s="33" t="s">
        <v>48</v>
      </c>
      <c r="D24" s="33" t="s">
        <v>7</v>
      </c>
      <c r="E24" s="33" t="s">
        <v>60</v>
      </c>
      <c r="F24" s="33" t="s">
        <v>96</v>
      </c>
      <c r="G24" s="33" t="s">
        <v>76</v>
      </c>
      <c r="H24" s="33" t="s">
        <v>93</v>
      </c>
      <c r="I24" s="33" t="s">
        <v>65</v>
      </c>
    </row>
    <row r="25" spans="1:9" s="47" customFormat="1" ht="30" customHeight="1">
      <c r="A25" s="9" t="s">
        <v>59</v>
      </c>
      <c r="B25" s="46"/>
      <c r="C25" s="44" t="s">
        <v>4</v>
      </c>
      <c r="D25" s="45" t="s">
        <v>4</v>
      </c>
      <c r="E25" s="14">
        <f>E10</f>
        <v>250</v>
      </c>
      <c r="F25" s="35">
        <f>F10</f>
        <v>150</v>
      </c>
      <c r="G25" s="35">
        <f>G10</f>
        <v>100</v>
      </c>
      <c r="H25" s="35">
        <f>H10</f>
        <v>150</v>
      </c>
      <c r="I25" s="35">
        <f>I10</f>
        <v>250</v>
      </c>
    </row>
    <row r="26" spans="1:9" s="47" customFormat="1" ht="30" customHeight="1">
      <c r="A26" s="9" t="s">
        <v>58</v>
      </c>
      <c r="B26" s="19"/>
      <c r="C26" s="44">
        <f>SUM(C14:C20)</f>
        <v>17</v>
      </c>
      <c r="D26" s="45">
        <v>10</v>
      </c>
      <c r="E26" s="14">
        <f t="shared" ref="E26" si="2">C26*D26</f>
        <v>170</v>
      </c>
      <c r="F26" s="35">
        <f>F21</f>
        <v>100</v>
      </c>
      <c r="G26" s="35">
        <f>G21</f>
        <v>50</v>
      </c>
      <c r="H26" s="35">
        <f>H21</f>
        <v>50</v>
      </c>
      <c r="I26" s="35">
        <f>I21</f>
        <v>100</v>
      </c>
    </row>
    <row r="27" spans="1:9" s="47" customFormat="1" ht="30" customHeight="1">
      <c r="A27" s="48" t="s">
        <v>57</v>
      </c>
      <c r="B27" s="48"/>
      <c r="C27" s="39"/>
      <c r="D27" s="39"/>
      <c r="E27" s="40">
        <f>E10+E21</f>
        <v>420</v>
      </c>
      <c r="F27" s="43">
        <f>F10+F21</f>
        <v>250</v>
      </c>
      <c r="G27" s="43">
        <f>G10+G21</f>
        <v>150</v>
      </c>
      <c r="H27" s="43">
        <f>H10+H21</f>
        <v>200</v>
      </c>
      <c r="I27" s="43">
        <f>I10+I21</f>
        <v>350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workbookViewId="0"/>
  </sheetViews>
  <sheetFormatPr baseColWidth="10" defaultRowHeight="14.25"/>
  <cols>
    <col min="1" max="2" width="32.625" style="4" customWidth="1"/>
    <col min="3" max="6" width="12.625" style="4" customWidth="1"/>
    <col min="7" max="16384" width="11" style="4"/>
  </cols>
  <sheetData>
    <row r="1" spans="1:6" ht="20.25">
      <c r="A1" s="2" t="s">
        <v>11</v>
      </c>
      <c r="B1" s="2"/>
      <c r="C1" s="3"/>
      <c r="D1" s="3"/>
      <c r="E1" s="3"/>
      <c r="F1" s="3"/>
    </row>
    <row r="2" spans="1:6">
      <c r="A2" s="3"/>
      <c r="B2" s="3"/>
      <c r="C2" s="3"/>
      <c r="D2" s="3"/>
      <c r="E2" s="3"/>
      <c r="F2" s="3"/>
    </row>
    <row r="3" spans="1:6" ht="15" thickBot="1">
      <c r="A3" s="5" t="s">
        <v>70</v>
      </c>
      <c r="B3" s="5"/>
      <c r="C3" s="6"/>
      <c r="D3" s="6"/>
      <c r="E3" s="6"/>
      <c r="F3" s="6"/>
    </row>
    <row r="4" spans="1:6" ht="15" thickTop="1"/>
    <row r="6" spans="1:6" ht="77.25">
      <c r="A6" s="33" t="s">
        <v>77</v>
      </c>
      <c r="B6" s="33" t="s">
        <v>67</v>
      </c>
      <c r="C6" s="33" t="s">
        <v>85</v>
      </c>
      <c r="D6" s="33" t="s">
        <v>7</v>
      </c>
      <c r="E6" s="33" t="s">
        <v>60</v>
      </c>
      <c r="F6" s="33" t="s">
        <v>88</v>
      </c>
    </row>
    <row r="7" spans="1:6" s="47" customFormat="1" ht="30" customHeight="1">
      <c r="A7" s="49" t="s">
        <v>81</v>
      </c>
      <c r="B7" s="50"/>
      <c r="C7" s="24" t="s">
        <v>4</v>
      </c>
      <c r="D7" s="25">
        <v>2</v>
      </c>
      <c r="E7" s="26">
        <f>D7</f>
        <v>2</v>
      </c>
      <c r="F7" s="34"/>
    </row>
    <row r="8" spans="1:6" s="47" customFormat="1" ht="30" customHeight="1">
      <c r="A8" s="49" t="s">
        <v>82</v>
      </c>
      <c r="B8" s="50"/>
      <c r="C8" s="24" t="s">
        <v>4</v>
      </c>
      <c r="D8" s="25">
        <v>3</v>
      </c>
      <c r="E8" s="26">
        <f t="shared" ref="E8:E12" si="0">D8</f>
        <v>3</v>
      </c>
      <c r="F8" s="34"/>
    </row>
    <row r="9" spans="1:6" s="47" customFormat="1" ht="30" customHeight="1">
      <c r="A9" s="49" t="s">
        <v>83</v>
      </c>
      <c r="B9" s="50"/>
      <c r="C9" s="24" t="s">
        <v>4</v>
      </c>
      <c r="D9" s="25">
        <v>2</v>
      </c>
      <c r="E9" s="26">
        <f t="shared" si="0"/>
        <v>2</v>
      </c>
      <c r="F9" s="34"/>
    </row>
    <row r="10" spans="1:6" s="47" customFormat="1" ht="30" customHeight="1">
      <c r="A10" s="49" t="s">
        <v>84</v>
      </c>
      <c r="B10" s="50"/>
      <c r="C10" s="24" t="s">
        <v>4</v>
      </c>
      <c r="D10" s="25">
        <v>2</v>
      </c>
      <c r="E10" s="26">
        <f t="shared" si="0"/>
        <v>2</v>
      </c>
      <c r="F10" s="34"/>
    </row>
    <row r="11" spans="1:6" s="47" customFormat="1" ht="30" customHeight="1">
      <c r="A11" s="49" t="s">
        <v>86</v>
      </c>
      <c r="B11" s="50"/>
      <c r="C11" s="24">
        <v>80</v>
      </c>
      <c r="D11" s="24" t="s">
        <v>4</v>
      </c>
      <c r="E11" s="26" t="str">
        <f t="shared" si="0"/>
        <v>---</v>
      </c>
      <c r="F11" s="34"/>
    </row>
    <row r="12" spans="1:6" s="47" customFormat="1" ht="30" customHeight="1">
      <c r="A12" s="49" t="s">
        <v>87</v>
      </c>
      <c r="B12" s="50"/>
      <c r="C12" s="24">
        <v>1.5</v>
      </c>
      <c r="D12" s="24" t="s">
        <v>4</v>
      </c>
      <c r="E12" s="26" t="str">
        <f t="shared" si="0"/>
        <v>---</v>
      </c>
      <c r="F12" s="34"/>
    </row>
    <row r="13" spans="1:6" s="47" customFormat="1" ht="30" customHeight="1">
      <c r="A13" s="9" t="s">
        <v>78</v>
      </c>
      <c r="B13" s="9"/>
      <c r="C13" s="10" t="s">
        <v>4</v>
      </c>
      <c r="D13" s="10" t="s">
        <v>4</v>
      </c>
      <c r="E13" s="14">
        <f>(E7+(E8*C12))*C11</f>
        <v>520</v>
      </c>
      <c r="F13" s="35">
        <v>450</v>
      </c>
    </row>
    <row r="14" spans="1:6">
      <c r="A14" s="30"/>
      <c r="B14" s="30"/>
      <c r="C14" s="31"/>
      <c r="D14" s="31"/>
      <c r="E14" s="32"/>
      <c r="F14" s="32"/>
    </row>
    <row r="15" spans="1:6">
      <c r="A15" s="30"/>
      <c r="B15" s="30"/>
      <c r="C15" s="31"/>
      <c r="D15" s="31"/>
      <c r="E15" s="32"/>
      <c r="F15" s="32"/>
    </row>
    <row r="16" spans="1:6" ht="77.25">
      <c r="A16" s="33" t="s">
        <v>71</v>
      </c>
      <c r="B16" s="33" t="s">
        <v>67</v>
      </c>
      <c r="C16" s="33" t="s">
        <v>74</v>
      </c>
      <c r="D16" s="33" t="s">
        <v>7</v>
      </c>
      <c r="E16" s="33" t="s">
        <v>60</v>
      </c>
      <c r="F16" s="33" t="s">
        <v>88</v>
      </c>
    </row>
    <row r="17" spans="1:6" s="47" customFormat="1" ht="30" customHeight="1">
      <c r="A17" s="51" t="s">
        <v>72</v>
      </c>
      <c r="B17" s="50" t="s">
        <v>75</v>
      </c>
      <c r="C17" s="27">
        <v>50</v>
      </c>
      <c r="D17" s="28">
        <v>0.3</v>
      </c>
      <c r="E17" s="29">
        <f>C17*D17</f>
        <v>15</v>
      </c>
      <c r="F17" s="37">
        <v>0</v>
      </c>
    </row>
    <row r="18" spans="1:6" s="47" customFormat="1" ht="30" customHeight="1">
      <c r="A18" s="9" t="s">
        <v>73</v>
      </c>
      <c r="B18" s="9"/>
      <c r="C18" s="10" t="s">
        <v>4</v>
      </c>
      <c r="D18" s="10" t="s">
        <v>4</v>
      </c>
      <c r="E18" s="14">
        <f>SUM(E17:E17)</f>
        <v>15</v>
      </c>
      <c r="F18" s="35">
        <f>SUM(F17:F17)</f>
        <v>0</v>
      </c>
    </row>
    <row r="19" spans="1:6">
      <c r="A19" s="30"/>
      <c r="B19" s="30"/>
      <c r="C19" s="31"/>
      <c r="D19" s="31"/>
      <c r="E19" s="32"/>
      <c r="F19" s="32"/>
    </row>
    <row r="20" spans="1:6">
      <c r="A20" s="30"/>
      <c r="B20" s="30"/>
      <c r="C20" s="31"/>
      <c r="D20" s="31"/>
      <c r="E20" s="32"/>
      <c r="F20" s="32"/>
    </row>
    <row r="21" spans="1:6" ht="77.25">
      <c r="A21" s="33" t="s">
        <v>79</v>
      </c>
      <c r="B21" s="33" t="s">
        <v>67</v>
      </c>
      <c r="C21" s="33" t="s">
        <v>48</v>
      </c>
      <c r="D21" s="33" t="s">
        <v>7</v>
      </c>
      <c r="E21" s="33" t="s">
        <v>60</v>
      </c>
      <c r="F21" s="33" t="s">
        <v>88</v>
      </c>
    </row>
    <row r="22" spans="1:6" s="47" customFormat="1" ht="30" customHeight="1">
      <c r="A22" s="51" t="s">
        <v>78</v>
      </c>
      <c r="B22" s="50"/>
      <c r="C22" s="27" t="s">
        <v>4</v>
      </c>
      <c r="D22" s="28" t="s">
        <v>4</v>
      </c>
      <c r="E22" s="29">
        <f>E13</f>
        <v>520</v>
      </c>
      <c r="F22" s="41">
        <f>F13</f>
        <v>450</v>
      </c>
    </row>
    <row r="23" spans="1:6" s="47" customFormat="1" ht="30" customHeight="1">
      <c r="A23" s="51" t="s">
        <v>73</v>
      </c>
      <c r="B23" s="52"/>
      <c r="C23" s="27">
        <f>SUM(C17:C17)</f>
        <v>50</v>
      </c>
      <c r="D23" s="28">
        <f>SUM(D17:D17)</f>
        <v>0.3</v>
      </c>
      <c r="E23" s="29">
        <f t="shared" ref="E23" si="1">C23*D23</f>
        <v>15</v>
      </c>
      <c r="F23" s="41">
        <f>F18</f>
        <v>0</v>
      </c>
    </row>
    <row r="24" spans="1:6" s="47" customFormat="1" ht="30" customHeight="1">
      <c r="A24" s="48" t="s">
        <v>80</v>
      </c>
      <c r="B24" s="48"/>
      <c r="C24" s="39"/>
      <c r="D24" s="39"/>
      <c r="E24" s="40">
        <f>E13+E18</f>
        <v>535</v>
      </c>
      <c r="F24" s="43">
        <f>F13+F18</f>
        <v>450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/>
  </sheetViews>
  <sheetFormatPr baseColWidth="10" defaultRowHeight="14.25"/>
  <cols>
    <col min="1" max="1" width="30.875" style="4" customWidth="1"/>
    <col min="2" max="3" width="8.625" style="4" customWidth="1"/>
    <col min="4" max="16384" width="11" style="4"/>
  </cols>
  <sheetData>
    <row r="1" spans="1:5" ht="20.25">
      <c r="A1" s="2" t="s">
        <v>44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 ht="15" thickBot="1">
      <c r="A3" s="5" t="s">
        <v>8</v>
      </c>
      <c r="B3" s="6"/>
      <c r="C3" s="6"/>
      <c r="D3" s="6"/>
      <c r="E3" s="6"/>
    </row>
    <row r="4" spans="1:5" ht="15" thickTop="1"/>
    <row r="5" spans="1:5" ht="39.950000000000003" customHeight="1">
      <c r="A5" s="7" t="s">
        <v>45</v>
      </c>
      <c r="B5" s="8" t="s">
        <v>14</v>
      </c>
      <c r="C5" s="8" t="s">
        <v>15</v>
      </c>
      <c r="D5" s="8" t="s">
        <v>29</v>
      </c>
      <c r="E5" s="8" t="s">
        <v>30</v>
      </c>
    </row>
    <row r="6" spans="1:5" ht="30" customHeight="1">
      <c r="A6" s="9" t="s">
        <v>3</v>
      </c>
      <c r="B6" s="10"/>
      <c r="C6" s="10"/>
      <c r="D6" s="15" t="s">
        <v>13</v>
      </c>
      <c r="E6" s="15" t="s">
        <v>28</v>
      </c>
    </row>
    <row r="7" spans="1:5" ht="20.100000000000001" customHeight="1">
      <c r="A7" s="11" t="s">
        <v>0</v>
      </c>
      <c r="B7" s="16">
        <v>750</v>
      </c>
      <c r="C7" s="17">
        <v>15</v>
      </c>
      <c r="D7" s="17">
        <v>0.2</v>
      </c>
      <c r="E7" s="17">
        <f>D7*4</f>
        <v>0.8</v>
      </c>
    </row>
    <row r="8" spans="1:5" ht="20.100000000000001" customHeight="1">
      <c r="A8" s="12" t="s">
        <v>16</v>
      </c>
      <c r="B8" s="1">
        <v>750</v>
      </c>
      <c r="C8" s="13">
        <v>15</v>
      </c>
      <c r="D8" s="13">
        <v>0.2</v>
      </c>
      <c r="E8" s="13">
        <f t="shared" ref="E8:E16" si="0">D8*4</f>
        <v>0.8</v>
      </c>
    </row>
    <row r="9" spans="1:5" ht="20.100000000000001" customHeight="1">
      <c r="A9" s="12" t="s">
        <v>17</v>
      </c>
      <c r="B9" s="1">
        <v>750</v>
      </c>
      <c r="C9" s="13">
        <v>15</v>
      </c>
      <c r="D9" s="13">
        <v>0.2</v>
      </c>
      <c r="E9" s="13">
        <f t="shared" si="0"/>
        <v>0.8</v>
      </c>
    </row>
    <row r="10" spans="1:5" ht="20.100000000000001" customHeight="1">
      <c r="A10" s="12" t="s">
        <v>18</v>
      </c>
      <c r="B10" s="1">
        <v>750</v>
      </c>
      <c r="C10" s="13">
        <v>10</v>
      </c>
      <c r="D10" s="13">
        <v>0.15</v>
      </c>
      <c r="E10" s="13">
        <f t="shared" si="0"/>
        <v>0.6</v>
      </c>
    </row>
    <row r="11" spans="1:5" ht="20.100000000000001" customHeight="1">
      <c r="A11" s="12" t="s">
        <v>19</v>
      </c>
      <c r="B11" s="1">
        <v>750</v>
      </c>
      <c r="C11" s="13">
        <v>25</v>
      </c>
      <c r="D11" s="13">
        <v>0.25</v>
      </c>
      <c r="E11" s="13">
        <f t="shared" si="0"/>
        <v>1</v>
      </c>
    </row>
    <row r="12" spans="1:5" ht="20.100000000000001" customHeight="1">
      <c r="A12" s="12" t="s">
        <v>20</v>
      </c>
      <c r="B12" s="1">
        <v>750</v>
      </c>
      <c r="C12" s="13">
        <v>15</v>
      </c>
      <c r="D12" s="13">
        <v>0.2</v>
      </c>
      <c r="E12" s="13">
        <f t="shared" si="0"/>
        <v>0.8</v>
      </c>
    </row>
    <row r="13" spans="1:5" ht="20.100000000000001" customHeight="1">
      <c r="A13" s="12" t="s">
        <v>21</v>
      </c>
      <c r="B13" s="1">
        <v>750</v>
      </c>
      <c r="C13" s="13">
        <v>15</v>
      </c>
      <c r="D13" s="13">
        <v>0.2</v>
      </c>
      <c r="E13" s="13">
        <f t="shared" si="0"/>
        <v>0.8</v>
      </c>
    </row>
    <row r="14" spans="1:5" ht="20.100000000000001" customHeight="1">
      <c r="A14" s="12" t="s">
        <v>22</v>
      </c>
      <c r="B14" s="1">
        <v>750</v>
      </c>
      <c r="C14" s="13">
        <v>15</v>
      </c>
      <c r="D14" s="13">
        <v>0.2</v>
      </c>
      <c r="E14" s="13">
        <f t="shared" si="0"/>
        <v>0.8</v>
      </c>
    </row>
    <row r="15" spans="1:5" ht="20.100000000000001" customHeight="1">
      <c r="A15" s="12" t="s">
        <v>23</v>
      </c>
      <c r="B15" s="1">
        <v>750</v>
      </c>
      <c r="C15" s="13">
        <v>15</v>
      </c>
      <c r="D15" s="13">
        <v>0.2</v>
      </c>
      <c r="E15" s="13">
        <f t="shared" si="0"/>
        <v>0.8</v>
      </c>
    </row>
    <row r="16" spans="1:5" ht="20.100000000000001" customHeight="1">
      <c r="A16" s="12" t="s">
        <v>24</v>
      </c>
      <c r="B16" s="1">
        <v>750</v>
      </c>
      <c r="C16" s="13">
        <v>15</v>
      </c>
      <c r="D16" s="13">
        <v>0.2</v>
      </c>
      <c r="E16" s="13">
        <f t="shared" si="0"/>
        <v>0.8</v>
      </c>
    </row>
    <row r="17" spans="1:5" ht="20.100000000000001" customHeight="1">
      <c r="A17" s="11" t="s">
        <v>1</v>
      </c>
      <c r="B17" s="16">
        <v>750</v>
      </c>
      <c r="C17" s="17">
        <v>10</v>
      </c>
      <c r="D17" s="17">
        <v>0.15</v>
      </c>
      <c r="E17" s="17">
        <f>D17*4</f>
        <v>0.6</v>
      </c>
    </row>
    <row r="18" spans="1:5" ht="20.100000000000001" customHeight="1">
      <c r="A18" s="11" t="s">
        <v>2</v>
      </c>
      <c r="B18" s="16">
        <v>1000</v>
      </c>
      <c r="C18" s="17">
        <v>2.5</v>
      </c>
      <c r="D18" s="17">
        <v>0.03</v>
      </c>
      <c r="E18" s="17">
        <v>0.5</v>
      </c>
    </row>
    <row r="19" spans="1:5" ht="20.100000000000001" customHeight="1">
      <c r="A19" s="11" t="s">
        <v>12</v>
      </c>
      <c r="B19" s="16">
        <v>1000</v>
      </c>
      <c r="C19" s="17">
        <v>2</v>
      </c>
      <c r="D19" s="17">
        <v>0.02</v>
      </c>
      <c r="E19" s="17">
        <v>0.3</v>
      </c>
    </row>
    <row r="20" spans="1:5" ht="20.100000000000001" customHeight="1">
      <c r="A20" s="12" t="s">
        <v>25</v>
      </c>
      <c r="B20" s="1">
        <v>1000</v>
      </c>
      <c r="C20" s="13">
        <v>2</v>
      </c>
      <c r="D20" s="13">
        <v>0.02</v>
      </c>
      <c r="E20" s="13">
        <v>0.3</v>
      </c>
    </row>
    <row r="21" spans="1:5" ht="20.100000000000001" customHeight="1">
      <c r="A21" s="12" t="s">
        <v>26</v>
      </c>
      <c r="B21" s="1">
        <v>1000</v>
      </c>
      <c r="C21" s="13">
        <v>2</v>
      </c>
      <c r="D21" s="13">
        <v>0.02</v>
      </c>
      <c r="E21" s="13">
        <v>0.3</v>
      </c>
    </row>
    <row r="22" spans="1:5" ht="20.100000000000001" customHeight="1">
      <c r="A22" s="12" t="s">
        <v>27</v>
      </c>
      <c r="B22" s="1">
        <v>1000</v>
      </c>
      <c r="C22" s="13">
        <v>3</v>
      </c>
      <c r="D22" s="13">
        <v>0.03</v>
      </c>
      <c r="E22" s="13">
        <v>0.5</v>
      </c>
    </row>
    <row r="23" spans="1:5" ht="20.100000000000001" customHeight="1">
      <c r="A23" s="19" t="s">
        <v>35</v>
      </c>
      <c r="B23" s="10"/>
      <c r="C23" s="14"/>
      <c r="D23" s="14"/>
      <c r="E23" s="14">
        <f>SUM(E7,E17,E18)</f>
        <v>1.9</v>
      </c>
    </row>
    <row r="24" spans="1:5" ht="20.100000000000001" customHeight="1">
      <c r="A24" s="11" t="s">
        <v>33</v>
      </c>
      <c r="B24" s="18" t="s">
        <v>4</v>
      </c>
      <c r="C24" s="18" t="s">
        <v>4</v>
      </c>
      <c r="D24" s="18" t="s">
        <v>4</v>
      </c>
      <c r="E24" s="17">
        <v>0.1</v>
      </c>
    </row>
    <row r="25" spans="1:5" ht="20.100000000000001" customHeight="1">
      <c r="A25" s="11" t="s">
        <v>34</v>
      </c>
      <c r="B25" s="18" t="s">
        <v>4</v>
      </c>
      <c r="C25" s="18" t="s">
        <v>4</v>
      </c>
      <c r="D25" s="18" t="s">
        <v>4</v>
      </c>
      <c r="E25" s="17">
        <v>0.15</v>
      </c>
    </row>
    <row r="26" spans="1:5" ht="20.100000000000001" customHeight="1">
      <c r="A26" s="11" t="s">
        <v>31</v>
      </c>
      <c r="B26" s="18" t="s">
        <v>4</v>
      </c>
      <c r="C26" s="18" t="s">
        <v>4</v>
      </c>
      <c r="D26" s="18" t="s">
        <v>4</v>
      </c>
      <c r="E26" s="17">
        <v>0.05</v>
      </c>
    </row>
    <row r="27" spans="1:5" ht="20.100000000000001" customHeight="1">
      <c r="A27" s="11" t="s">
        <v>32</v>
      </c>
      <c r="B27" s="18" t="s">
        <v>4</v>
      </c>
      <c r="C27" s="18" t="s">
        <v>4</v>
      </c>
      <c r="D27" s="18" t="s">
        <v>4</v>
      </c>
      <c r="E27" s="17">
        <v>0.2</v>
      </c>
    </row>
    <row r="28" spans="1:5" ht="20.100000000000001" customHeight="1">
      <c r="A28" s="19" t="s">
        <v>36</v>
      </c>
      <c r="B28" s="10"/>
      <c r="C28" s="14"/>
      <c r="D28" s="14"/>
      <c r="E28" s="14">
        <f>SUM(E23:E27)</f>
        <v>2.4</v>
      </c>
    </row>
    <row r="30" spans="1:5" ht="30" customHeight="1">
      <c r="A30" s="20" t="s">
        <v>46</v>
      </c>
      <c r="B30" s="21"/>
      <c r="C30" s="21"/>
      <c r="D30" s="21"/>
      <c r="E30" s="22"/>
    </row>
    <row r="31" spans="1:5" ht="39.950000000000003" customHeight="1">
      <c r="A31" s="66" t="s">
        <v>37</v>
      </c>
      <c r="B31" s="67"/>
      <c r="C31" s="67"/>
      <c r="D31" s="67"/>
      <c r="E31" s="23">
        <f>SUM(E10,E17,E18,E24,E25,E26,E27)</f>
        <v>2.2000000000000002</v>
      </c>
    </row>
    <row r="32" spans="1:5" ht="39.950000000000003" customHeight="1">
      <c r="A32" s="66" t="s">
        <v>38</v>
      </c>
      <c r="B32" s="67"/>
      <c r="C32" s="67"/>
      <c r="D32" s="67"/>
      <c r="E32" s="23">
        <f>SUM(E9,E17,E18,E24,E25,E26,E27)</f>
        <v>2.4</v>
      </c>
    </row>
    <row r="33" spans="1:5" ht="39.950000000000003" customHeight="1">
      <c r="A33" s="66" t="s">
        <v>39</v>
      </c>
      <c r="B33" s="67"/>
      <c r="C33" s="67"/>
      <c r="D33" s="67"/>
      <c r="E33" s="23">
        <f>SUM(E8,E17,E18,E19,E24,E25,E26,E27)</f>
        <v>2.6999999999999997</v>
      </c>
    </row>
    <row r="34" spans="1:5" ht="39.950000000000003" customHeight="1">
      <c r="A34" s="66" t="s">
        <v>40</v>
      </c>
      <c r="B34" s="67"/>
      <c r="C34" s="67"/>
      <c r="D34" s="67"/>
      <c r="E34" s="23">
        <f>SUM(E17,E18,E24,E25,E26,E27)</f>
        <v>1.6</v>
      </c>
    </row>
    <row r="35" spans="1:5" ht="39.950000000000003" customHeight="1">
      <c r="A35" s="66" t="s">
        <v>41</v>
      </c>
      <c r="B35" s="67"/>
      <c r="C35" s="67"/>
      <c r="D35" s="67"/>
      <c r="E35" s="23">
        <f>SUM(E17,E18,E19,E24,E25,E26,E27)</f>
        <v>1.9000000000000001</v>
      </c>
    </row>
    <row r="36" spans="1:5" ht="39.950000000000003" customHeight="1">
      <c r="A36" s="66" t="s">
        <v>42</v>
      </c>
      <c r="B36" s="67"/>
      <c r="C36" s="67"/>
      <c r="D36" s="67"/>
      <c r="E36" s="23">
        <f>SUM(E8,E20,E24,E25,E26,E27)</f>
        <v>1.6</v>
      </c>
    </row>
    <row r="37" spans="1:5" ht="39.950000000000003" customHeight="1">
      <c r="A37" s="66" t="s">
        <v>43</v>
      </c>
      <c r="B37" s="67"/>
      <c r="C37" s="67"/>
      <c r="D37" s="67"/>
      <c r="E37" s="23">
        <f>SUM(E12,E22,E24,E25,E26,E27)</f>
        <v>1.8</v>
      </c>
    </row>
  </sheetData>
  <mergeCells count="7">
    <mergeCell ref="A37:D37"/>
    <mergeCell ref="A31:D31"/>
    <mergeCell ref="A32:D32"/>
    <mergeCell ref="A33:D33"/>
    <mergeCell ref="A34:D34"/>
    <mergeCell ref="A35:D35"/>
    <mergeCell ref="A36:D3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Leistungsermittlung</vt:lpstr>
      <vt:lpstr>Feste Leistungen</vt:lpstr>
      <vt:lpstr>Variable Leistungen</vt:lpstr>
      <vt:lpstr>Preisbildung</vt:lpstr>
      <vt:lpstr>'Feste Leistungen'!Druckbereich</vt:lpstr>
      <vt:lpstr>Leistungsermittlung!Druckbereich</vt:lpstr>
      <vt:lpstr>Preisbildung!Druckbereich</vt:lpstr>
      <vt:lpstr>'Variable Leistungen'!Druckbereich</vt:lpstr>
    </vt:vector>
  </TitlesOfParts>
  <Company>Festo AG &amp; Co. KG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Lang</dc:creator>
  <cp:lastModifiedBy>Johannes Lang</cp:lastModifiedBy>
  <cp:lastPrinted>2016-09-29T23:08:10Z</cp:lastPrinted>
  <dcterms:created xsi:type="dcterms:W3CDTF">2007-09-18T15:26:36Z</dcterms:created>
  <dcterms:modified xsi:type="dcterms:W3CDTF">2016-10-01T09:40:12Z</dcterms:modified>
</cp:coreProperties>
</file>